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UB10576\Desktop\"/>
    </mc:Choice>
  </mc:AlternateContent>
  <xr:revisionPtr revIDLastSave="0" documentId="13_ncr:1_{B3767A59-5992-4073-BE5A-D24671202198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4" i="1" l="1"/>
  <c r="B21" i="1"/>
  <c r="B10" i="1"/>
  <c r="B5" i="1"/>
  <c r="B3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</calcChain>
</file>

<file path=xl/sharedStrings.xml><?xml version="1.0" encoding="utf-8"?>
<sst xmlns="http://schemas.openxmlformats.org/spreadsheetml/2006/main" count="251" uniqueCount="80">
  <si>
    <t>c
Ship type</t>
  </si>
  <si>
    <t>e
Control of vapour space within cargo tanks</t>
  </si>
  <si>
    <t>Acetaldehyde</t>
  </si>
  <si>
    <t>Ammonia, anhydrous</t>
  </si>
  <si>
    <t>Butadiene (all isomers)</t>
  </si>
  <si>
    <t>Butane (all isomers)</t>
  </si>
  <si>
    <t>Butane-propane mixture</t>
  </si>
  <si>
    <t>Butylenes (all isomers)</t>
  </si>
  <si>
    <t>Carbon Dioxide (high purity)</t>
  </si>
  <si>
    <t>Carbon Dioxide (Reclaimed quality)</t>
  </si>
  <si>
    <t>Chlorine</t>
  </si>
  <si>
    <t>Diethyl ether*</t>
  </si>
  <si>
    <t>Dimethylamine</t>
  </si>
  <si>
    <t>Dimethyl Ether</t>
  </si>
  <si>
    <t>Ethane</t>
  </si>
  <si>
    <t>Ethyl Chloride</t>
  </si>
  <si>
    <t>Ethylene</t>
  </si>
  <si>
    <t>Ethylene oxide</t>
  </si>
  <si>
    <t>Ethylene oxide-propylene oxide mixtures with ethylene oxide content of not more than 30% by weight*</t>
  </si>
  <si>
    <t>Isoprene* (all isomers)</t>
  </si>
  <si>
    <t>Isoprene (part refined)*</t>
  </si>
  <si>
    <t>Isopropylamine*</t>
  </si>
  <si>
    <t>Methane (LNG)</t>
  </si>
  <si>
    <t>Methyl acetylene-propadiene mixtures</t>
  </si>
  <si>
    <t>Methyl bromide</t>
  </si>
  <si>
    <t>Methyl chloride</t>
  </si>
  <si>
    <t>Mixed C4 Cargoes</t>
  </si>
  <si>
    <t>Monoethylamine*</t>
  </si>
  <si>
    <t>Nitrogen</t>
  </si>
  <si>
    <t>Pentane (all isomers)*</t>
  </si>
  <si>
    <t>Pentene (all isomers)*</t>
  </si>
  <si>
    <t>Propane</t>
  </si>
  <si>
    <t>Propylene</t>
  </si>
  <si>
    <t>Propylene oxide*</t>
  </si>
  <si>
    <t>Refrigerant gases</t>
  </si>
  <si>
    <t>Sulphur dioxide</t>
  </si>
  <si>
    <t>Vinyl chloride</t>
  </si>
  <si>
    <t>Vinyl ethyl ether*</t>
  </si>
  <si>
    <t>Vinylidene chloride*</t>
  </si>
  <si>
    <r>
      <rPr>
        <b/>
        <sz val="10"/>
        <color theme="1"/>
        <rFont val="Lucida Sans Unicode"/>
        <family val="2"/>
        <charset val="162"/>
      </rPr>
      <t>2G/2PG</t>
    </r>
  </si>
  <si>
    <r>
      <rPr>
        <b/>
        <sz val="10"/>
        <color theme="1"/>
        <rFont val="Lucida Sans Unicode"/>
        <family val="2"/>
        <charset val="162"/>
      </rPr>
      <t>-</t>
    </r>
  </si>
  <si>
    <r>
      <rPr>
        <b/>
        <sz val="10"/>
        <color theme="1"/>
        <rFont val="Lucida Sans Unicode"/>
        <family val="2"/>
        <charset val="162"/>
      </rPr>
      <t>Inert</t>
    </r>
  </si>
  <si>
    <r>
      <rPr>
        <b/>
        <sz val="10"/>
        <color theme="1"/>
        <rFont val="Lucida Sans Unicode"/>
        <family val="2"/>
        <charset val="162"/>
      </rPr>
      <t>F + T</t>
    </r>
  </si>
  <si>
    <r>
      <rPr>
        <b/>
        <sz val="10"/>
        <color theme="1"/>
        <rFont val="Lucida Sans Unicode"/>
        <family val="2"/>
        <charset val="162"/>
      </rPr>
      <t>C</t>
    </r>
  </si>
  <si>
    <r>
      <rPr>
        <b/>
        <sz val="10"/>
        <color theme="1"/>
        <rFont val="Lucida Sans Unicode"/>
        <family val="2"/>
        <charset val="162"/>
      </rPr>
      <t>14.4.2, 14.3.3.1, 17.4.1, 17.6.1</t>
    </r>
  </si>
  <si>
    <r>
      <rPr>
        <b/>
        <sz val="10"/>
        <color theme="1"/>
        <rFont val="Lucida Sans Unicode"/>
        <family val="2"/>
        <charset val="162"/>
      </rPr>
      <t>T</t>
    </r>
  </si>
  <si>
    <r>
      <rPr>
        <b/>
        <sz val="10"/>
        <color theme="1"/>
        <rFont val="Lucida Sans Unicode"/>
        <family val="2"/>
        <charset val="162"/>
      </rPr>
      <t>14.4, 17.2.1, 17.12</t>
    </r>
  </si>
  <si>
    <r>
      <rPr>
        <b/>
        <sz val="10"/>
        <color rgb="FF000000"/>
        <rFont val="Lucida Sans Unicode"/>
        <family val="2"/>
        <charset val="162"/>
      </rPr>
      <t>14.4, 17.2.2, 17.4.2, 17.4.3, 17.6,
17.8</t>
    </r>
  </si>
  <si>
    <r>
      <rPr>
        <b/>
        <sz val="10"/>
        <color theme="1"/>
        <rFont val="Lucida Sans Unicode"/>
        <family val="2"/>
        <charset val="162"/>
      </rPr>
      <t>F</t>
    </r>
  </si>
  <si>
    <r>
      <rPr>
        <b/>
        <sz val="10"/>
        <color theme="1"/>
        <rFont val="Lucida Sans Unicode"/>
        <family val="2"/>
        <charset val="162"/>
      </rPr>
      <t>R</t>
    </r>
  </si>
  <si>
    <r>
      <rPr>
        <b/>
        <sz val="10"/>
        <color theme="1"/>
        <rFont val="Lucida Sans Unicode"/>
        <family val="2"/>
        <charset val="162"/>
      </rPr>
      <t>3G</t>
    </r>
  </si>
  <si>
    <r>
      <rPr>
        <b/>
        <sz val="10"/>
        <color theme="1"/>
        <rFont val="Lucida Sans Unicode"/>
        <family val="2"/>
        <charset val="162"/>
      </rPr>
      <t>A</t>
    </r>
  </si>
  <si>
    <r>
      <rPr>
        <b/>
        <sz val="10"/>
        <color theme="1"/>
        <rFont val="Lucida Sans Unicode"/>
        <family val="2"/>
        <charset val="162"/>
      </rPr>
      <t>1G</t>
    </r>
  </si>
  <si>
    <r>
      <rPr>
        <b/>
        <sz val="10"/>
        <color theme="1"/>
        <rFont val="Lucida Sans Unicode"/>
        <family val="2"/>
        <charset val="162"/>
      </rPr>
      <t>Yes</t>
    </r>
  </si>
  <si>
    <r>
      <rPr>
        <b/>
        <sz val="10"/>
        <color theme="1"/>
        <rFont val="Lucida Sans Unicode"/>
        <family val="2"/>
        <charset val="162"/>
      </rPr>
      <t>Dry</t>
    </r>
  </si>
  <si>
    <r>
      <rPr>
        <b/>
        <sz val="10"/>
        <color theme="1"/>
        <rFont val="Lucida Sans Unicode"/>
        <family val="2"/>
        <charset val="162"/>
      </rPr>
      <t>I</t>
    </r>
  </si>
  <si>
    <r>
      <rPr>
        <b/>
        <sz val="10"/>
        <color rgb="FF000000"/>
        <rFont val="Lucida Sans Unicode"/>
        <family val="2"/>
        <charset val="162"/>
      </rPr>
      <t>14.4, 17.3.2, 17.4.1, 17.5, 17.7,
17.9, 17.13</t>
    </r>
  </si>
  <si>
    <r>
      <rPr>
        <b/>
        <sz val="10"/>
        <color rgb="FF000000"/>
        <rFont val="Lucida Sans Unicode"/>
        <family val="2"/>
        <charset val="162"/>
      </rPr>
      <t>14.4.1, 14.4.2, 17.2.6, 17.3.1, 7.6.1,
17.9,17.10, 17.11.2,17.11.3</t>
    </r>
  </si>
  <si>
    <r>
      <rPr>
        <b/>
        <sz val="10"/>
        <color theme="1"/>
        <rFont val="Lucida Sans Unicode"/>
        <family val="2"/>
        <charset val="162"/>
      </rPr>
      <t>14.4, 17.2.1</t>
    </r>
  </si>
  <si>
    <r>
      <rPr>
        <b/>
        <sz val="10"/>
        <color theme="1"/>
        <rFont val="Lucida Sans Unicode"/>
        <family val="2"/>
        <charset val="162"/>
      </rPr>
      <t>2G</t>
    </r>
  </si>
  <si>
    <r>
      <rPr>
        <b/>
        <sz val="10"/>
        <color rgb="FF000000"/>
        <rFont val="Lucida Sans Unicode"/>
        <family val="2"/>
        <charset val="162"/>
      </rPr>
      <t>14.4, 17.2.2, 17.3.2, 17.4.1, 17.5,
17.6.1, 17.14</t>
    </r>
  </si>
  <si>
    <r>
      <rPr>
        <b/>
        <sz val="10"/>
        <color rgb="FF000000"/>
        <rFont val="Lucida Sans Unicode"/>
        <family val="2"/>
        <charset val="162"/>
      </rPr>
      <t>14.4.2, 17.3.1, 17.4.1, 17.6.1, 17.9,
17.10, 17.18</t>
    </r>
  </si>
  <si>
    <r>
      <rPr>
        <b/>
        <sz val="10"/>
        <color theme="1"/>
        <rFont val="Lucida Sans Unicode"/>
        <family val="2"/>
        <charset val="162"/>
      </rPr>
      <t>14.4.2, 17.8, 17.9, 17.11.1</t>
    </r>
  </si>
  <si>
    <r>
      <rPr>
        <b/>
        <sz val="10"/>
        <color rgb="FF000000"/>
        <rFont val="Lucida Sans Unicode"/>
        <family val="2"/>
        <charset val="162"/>
      </rPr>
      <t>14.4.1, 14.4.2, 17.2.4,17.9, 17.10,
17.11.1, 17.15</t>
    </r>
  </si>
  <si>
    <r>
      <rPr>
        <b/>
        <sz val="10"/>
        <color theme="1"/>
        <rFont val="Lucida Sans Unicode"/>
        <family val="2"/>
        <charset val="162"/>
      </rPr>
      <t>14.4, 17.2.3, 17.3.2, 17.4.1, 17.5</t>
    </r>
  </si>
  <si>
    <r>
      <rPr>
        <b/>
        <sz val="10"/>
        <color rgb="FF000000"/>
        <rFont val="Lucida Sans Unicode"/>
        <family val="2"/>
        <charset val="162"/>
      </rPr>
      <t>14.4, 17.2.2, 17.4.2, 17.4.3, 17.6,
17.20</t>
    </r>
  </si>
  <si>
    <r>
      <rPr>
        <b/>
        <sz val="10"/>
        <color rgb="FF000000"/>
        <rFont val="Lucida Sans Unicode"/>
        <family val="2"/>
        <charset val="162"/>
      </rPr>
      <t>14.4, 17.2.1, 17.3.1, 17.9, 17.10,
17.11.1, 17.15</t>
    </r>
  </si>
  <si>
    <r>
      <rPr>
        <b/>
        <sz val="10"/>
        <color theme="1"/>
        <rFont val="Lucida Sans Unicode"/>
        <family val="2"/>
        <charset val="162"/>
      </rPr>
      <t>17.9, 17.11</t>
    </r>
  </si>
  <si>
    <r>
      <rPr>
        <b/>
        <sz val="10"/>
        <color theme="1"/>
        <rFont val="Lucida Sans Unicode"/>
        <family val="2"/>
        <charset val="162"/>
      </rPr>
      <t>14.4, 17.3.2, 17.4.1, 17.5, 17.7</t>
    </r>
  </si>
  <si>
    <r>
      <rPr>
        <b/>
        <sz val="10"/>
        <color rgb="FF000000"/>
        <rFont val="Lucida Sans Unicode"/>
        <family val="2"/>
        <charset val="162"/>
      </rPr>
      <t>14.4.1, 14.4.2, 17.2.2, 17.2.3,
17.3.1, 17.6, 17.19</t>
    </r>
  </si>
  <si>
    <r>
      <rPr>
        <b/>
        <sz val="10"/>
        <color rgb="FF000000"/>
        <rFont val="Lucida Sans Unicode"/>
        <family val="2"/>
        <charset val="162"/>
      </rPr>
      <t>14.4.1, 14.4.2, 17.2.2, 17.3.1,
17.6.1, 17.8, 17.9, 17.10, 17.11.2,
17.11.3</t>
    </r>
  </si>
  <si>
    <r>
      <rPr>
        <b/>
        <sz val="10"/>
        <color rgb="FF000000"/>
        <rFont val="Lucida Sans Unicode"/>
        <family val="2"/>
        <charset val="162"/>
      </rPr>
      <t>14.4.1, 14.4.2, 17.2.5, 17.6.1, 17.8,
17.9, 17.10</t>
    </r>
  </si>
  <si>
    <t>a
Product name</t>
  </si>
  <si>
    <t>d
Independent tank type C required</t>
  </si>
  <si>
    <t>f
Vapour detection</t>
  </si>
  <si>
    <t>g
Gauging</t>
  </si>
  <si>
    <t>i
Special requirements</t>
  </si>
  <si>
    <r>
      <rPr>
        <b/>
        <sz val="11"/>
        <color theme="1"/>
        <rFont val="Times New Roman"/>
        <family val="1"/>
        <charset val="162"/>
      </rPr>
      <t>b</t>
    </r>
  </si>
  <si>
    <r>
      <rPr>
        <b/>
        <sz val="11"/>
        <color theme="1"/>
        <rFont val="Times New Roman"/>
        <family val="1"/>
        <charset val="162"/>
      </rPr>
      <t>h</t>
    </r>
  </si>
  <si>
    <t>Türkçe İsmi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</si>
</sst>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\.m\.d"/>
  </numFmts>
  <fonts count="10" x14ac:knownFonts="1">
    <font>
      <sz val="10"/>
      <color rgb="FF000000"/>
      <name val="Times New Roman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Lucida Sans Unicode"/>
      <family val="2"/>
      <charset val="162"/>
    </font>
    <font>
      <b/>
      <sz val="10"/>
      <color theme="1"/>
      <name val="Lucida Sans"/>
      <family val="2"/>
    </font>
    <font>
      <b/>
      <sz val="10"/>
      <color theme="1"/>
      <name val="Lucida Sans Unicode"/>
      <family val="2"/>
      <charset val="162"/>
    </font>
    <font>
      <b/>
      <sz val="10"/>
      <color rgb="FF000000"/>
      <name val="Lucida Sans"/>
      <family val="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top" shrinkToFi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zoomScale="85" zoomScaleNormal="85" workbookViewId="0">
      <selection activeCell="B5" sqref="B5"/>
    </sheetView>
  </sheetViews>
  <sheetFormatPr defaultColWidth="14.5" defaultRowHeight="15" customHeight="1" x14ac:dyDescent="0.2"/>
  <cols>
    <col min="1" max="1" width="92.83203125" customWidth="1"/>
    <col min="2" max="2" width="93.33203125" customWidth="1"/>
    <col min="3" max="3" width="5.33203125" customWidth="1"/>
    <col min="4" max="4" width="11.5" customWidth="1"/>
    <col min="5" max="5" width="21.5" customWidth="1"/>
    <col min="6" max="6" width="15.33203125" customWidth="1"/>
    <col min="7" max="7" width="12.1640625" customWidth="1"/>
    <col min="8" max="8" width="12.33203125" customWidth="1"/>
    <col min="9" max="9" width="5.5" customWidth="1"/>
    <col min="10" max="10" width="47.83203125" customWidth="1"/>
    <col min="11" max="27" width="8.6640625" customWidth="1"/>
  </cols>
  <sheetData>
    <row r="1" spans="1:10" ht="12.75" customHeight="1" x14ac:dyDescent="0.2">
      <c r="A1" s="1"/>
    </row>
    <row r="2" spans="1:10" ht="42" customHeight="1" x14ac:dyDescent="0.2">
      <c r="A2" s="17" t="s">
        <v>72</v>
      </c>
      <c r="B2" s="18" t="s">
        <v>79</v>
      </c>
      <c r="C2" s="17" t="s">
        <v>77</v>
      </c>
      <c r="D2" s="17" t="s">
        <v>0</v>
      </c>
      <c r="E2" s="17" t="s">
        <v>73</v>
      </c>
      <c r="F2" s="17" t="s">
        <v>1</v>
      </c>
      <c r="G2" s="17" t="s">
        <v>74</v>
      </c>
      <c r="H2" s="17" t="s">
        <v>75</v>
      </c>
      <c r="I2" s="17" t="s">
        <v>78</v>
      </c>
      <c r="J2" s="17" t="s">
        <v>76</v>
      </c>
    </row>
    <row r="3" spans="1:10" ht="15" customHeight="1" x14ac:dyDescent="0.2">
      <c r="A3" s="3" t="s">
        <v>2</v>
      </c>
      <c r="B3" s="2" t="str">
        <f ca="1">IFERROR(__xludf.DUMMYFUNCTION("GOOGLETRANSLATE(A:A, ""en"",""tr"")"),"Asetaldehit")</f>
        <v>Asetaldehit</v>
      </c>
      <c r="C3" s="2"/>
      <c r="D3" s="5" t="s">
        <v>39</v>
      </c>
      <c r="E3" s="5" t="s">
        <v>40</v>
      </c>
      <c r="F3" s="5" t="s">
        <v>41</v>
      </c>
      <c r="G3" s="5" t="s">
        <v>42</v>
      </c>
      <c r="H3" s="5" t="s">
        <v>43</v>
      </c>
      <c r="I3" s="6"/>
      <c r="J3" s="7" t="s">
        <v>44</v>
      </c>
    </row>
    <row r="4" spans="1:10" ht="15" customHeight="1" x14ac:dyDescent="0.2">
      <c r="A4" s="4" t="s">
        <v>3</v>
      </c>
      <c r="B4" s="2" t="str">
        <f ca="1">IFERROR(__xludf.DUMMYFUNCTION("GOOGLETRANSLATE(A:A, ""en"",""tr"")"),"Amonyak, susuz")</f>
        <v>Amonyak, susuz</v>
      </c>
      <c r="C4" s="8"/>
      <c r="D4" s="9" t="s">
        <v>39</v>
      </c>
      <c r="E4" s="9" t="s">
        <v>40</v>
      </c>
      <c r="F4" s="9" t="s">
        <v>40</v>
      </c>
      <c r="G4" s="9" t="s">
        <v>45</v>
      </c>
      <c r="H4" s="9" t="s">
        <v>43</v>
      </c>
      <c r="I4" s="10"/>
      <c r="J4" s="11" t="s">
        <v>46</v>
      </c>
    </row>
    <row r="5" spans="1:10" ht="15" customHeight="1" x14ac:dyDescent="0.2">
      <c r="A5" s="4" t="s">
        <v>4</v>
      </c>
      <c r="B5" s="2" t="str">
        <f ca="1">IFERROR(__xludf.DUMMYFUNCTION("GOOGLETRANSLATE(A:A, ""en"",""tr"")"),"Butadiene (tüm izomerler)")</f>
        <v>Butadiene (tüm izomerler)</v>
      </c>
      <c r="C5" s="8"/>
      <c r="D5" s="9" t="s">
        <v>39</v>
      </c>
      <c r="E5" s="9" t="s">
        <v>40</v>
      </c>
      <c r="F5" s="9" t="s">
        <v>40</v>
      </c>
      <c r="G5" s="9" t="s">
        <v>42</v>
      </c>
      <c r="H5" s="9" t="s">
        <v>43</v>
      </c>
      <c r="I5" s="10"/>
      <c r="J5" s="12" t="s">
        <v>47</v>
      </c>
    </row>
    <row r="6" spans="1:10" ht="15" customHeight="1" x14ac:dyDescent="0.2">
      <c r="A6" s="4" t="s">
        <v>5</v>
      </c>
      <c r="B6" s="2" t="str">
        <f ca="1">IFERROR(__xludf.DUMMYFUNCTION("GOOGLETRANSLATE(A:A, ""en"",""tr"")"),"Bütan (tüm izomerler)")</f>
        <v>Bütan (tüm izomerler)</v>
      </c>
      <c r="C6" s="8"/>
      <c r="D6" s="9" t="s">
        <v>39</v>
      </c>
      <c r="E6" s="9" t="s">
        <v>40</v>
      </c>
      <c r="F6" s="9" t="s">
        <v>40</v>
      </c>
      <c r="G6" s="9" t="s">
        <v>48</v>
      </c>
      <c r="H6" s="9" t="s">
        <v>49</v>
      </c>
      <c r="I6" s="10"/>
      <c r="J6" s="10"/>
    </row>
    <row r="7" spans="1:10" ht="15" customHeight="1" x14ac:dyDescent="0.2">
      <c r="A7" s="4" t="s">
        <v>6</v>
      </c>
      <c r="B7" s="2" t="str">
        <f ca="1">IFERROR(__xludf.DUMMYFUNCTION("GOOGLETRANSLATE(A:A, ""en"",""tr"")"),"Bütan-Propan Karışımı")</f>
        <v>Bütan-Propan Karışımı</v>
      </c>
      <c r="C7" s="8"/>
      <c r="D7" s="9" t="s">
        <v>39</v>
      </c>
      <c r="E7" s="9" t="s">
        <v>40</v>
      </c>
      <c r="F7" s="9" t="s">
        <v>40</v>
      </c>
      <c r="G7" s="9" t="s">
        <v>48</v>
      </c>
      <c r="H7" s="9" t="s">
        <v>49</v>
      </c>
      <c r="I7" s="10"/>
      <c r="J7" s="10"/>
    </row>
    <row r="8" spans="1:10" ht="15" customHeight="1" x14ac:dyDescent="0.2">
      <c r="A8" s="4" t="s">
        <v>7</v>
      </c>
      <c r="B8" s="2" t="str">
        <f ca="1">IFERROR(__xludf.DUMMYFUNCTION("GOOGLETRANSLATE(A:A, ""en"",""tr"")"),"Butilenler (tüm izomerler)")</f>
        <v>Butilenler (tüm izomerler)</v>
      </c>
      <c r="C8" s="8"/>
      <c r="D8" s="9" t="s">
        <v>39</v>
      </c>
      <c r="E8" s="9" t="s">
        <v>40</v>
      </c>
      <c r="F8" s="9" t="s">
        <v>40</v>
      </c>
      <c r="G8" s="9" t="s">
        <v>48</v>
      </c>
      <c r="H8" s="9" t="s">
        <v>49</v>
      </c>
      <c r="I8" s="10"/>
      <c r="J8" s="10"/>
    </row>
    <row r="9" spans="1:10" ht="15" customHeight="1" x14ac:dyDescent="0.2">
      <c r="A9" s="4" t="s">
        <v>8</v>
      </c>
      <c r="B9" s="2" t="str">
        <f ca="1">IFERROR(__xludf.DUMMYFUNCTION("GOOGLETRANSLATE(A:A, ""en"",""tr"")"),"Karbondioksit (yüksek saflıkta)")</f>
        <v>Karbondioksit (yüksek saflıkta)</v>
      </c>
      <c r="C9" s="8"/>
      <c r="D9" s="9" t="s">
        <v>50</v>
      </c>
      <c r="E9" s="9" t="s">
        <v>40</v>
      </c>
      <c r="F9" s="9" t="s">
        <v>40</v>
      </c>
      <c r="G9" s="9" t="s">
        <v>51</v>
      </c>
      <c r="H9" s="9" t="s">
        <v>49</v>
      </c>
      <c r="I9" s="10"/>
      <c r="J9" s="13">
        <v>17.21</v>
      </c>
    </row>
    <row r="10" spans="1:10" ht="15" customHeight="1" x14ac:dyDescent="0.2">
      <c r="A10" s="4" t="s">
        <v>9</v>
      </c>
      <c r="B10" s="2" t="str">
        <f ca="1">IFERROR(__xludf.DUMMYFUNCTION("GOOGLETRANSLATE(A:A, ""en"",""tr"")"),"Karbondioksit (ıslah edilmiş kalite)")</f>
        <v>Karbondioksit (ıslah edilmiş kalite)</v>
      </c>
      <c r="C10" s="8"/>
      <c r="D10" s="9" t="s">
        <v>50</v>
      </c>
      <c r="E10" s="9" t="s">
        <v>40</v>
      </c>
      <c r="F10" s="9" t="s">
        <v>40</v>
      </c>
      <c r="G10" s="9" t="s">
        <v>51</v>
      </c>
      <c r="H10" s="9" t="s">
        <v>49</v>
      </c>
      <c r="I10" s="10"/>
      <c r="J10" s="13">
        <v>17.22</v>
      </c>
    </row>
    <row r="11" spans="1:10" ht="15" customHeight="1" x14ac:dyDescent="0.2">
      <c r="A11" s="4" t="s">
        <v>10</v>
      </c>
      <c r="B11" s="2" t="str">
        <f ca="1">IFERROR(__xludf.DUMMYFUNCTION("GOOGLETRANSLATE(A:A, ""en"",""tr"")"),"Klor")</f>
        <v>Klor</v>
      </c>
      <c r="C11" s="8"/>
      <c r="D11" s="9" t="s">
        <v>52</v>
      </c>
      <c r="E11" s="9" t="s">
        <v>53</v>
      </c>
      <c r="F11" s="9" t="s">
        <v>54</v>
      </c>
      <c r="G11" s="9" t="s">
        <v>45</v>
      </c>
      <c r="H11" s="9" t="s">
        <v>55</v>
      </c>
      <c r="I11" s="10"/>
      <c r="J11" s="12" t="s">
        <v>56</v>
      </c>
    </row>
    <row r="12" spans="1:10" ht="15" customHeight="1" x14ac:dyDescent="0.2">
      <c r="A12" s="4" t="s">
        <v>11</v>
      </c>
      <c r="B12" s="2" t="str">
        <f ca="1">IFERROR(__xludf.DUMMYFUNCTION("GOOGLETRANSLATE(A:A, ""en"",""tr"")"),"Dietil eter *")</f>
        <v>Dietil eter *</v>
      </c>
      <c r="C12" s="8"/>
      <c r="D12" s="9" t="s">
        <v>39</v>
      </c>
      <c r="E12" s="9" t="s">
        <v>40</v>
      </c>
      <c r="F12" s="9" t="s">
        <v>41</v>
      </c>
      <c r="G12" s="9" t="s">
        <v>42</v>
      </c>
      <c r="H12" s="9" t="s">
        <v>43</v>
      </c>
      <c r="I12" s="10"/>
      <c r="J12" s="12" t="s">
        <v>57</v>
      </c>
    </row>
    <row r="13" spans="1:10" ht="15" customHeight="1" x14ac:dyDescent="0.2">
      <c r="A13" s="4" t="s">
        <v>12</v>
      </c>
      <c r="B13" s="2" t="str">
        <f ca="1">IFERROR(__xludf.DUMMYFUNCTION("GOOGLETRANSLATE(A:A, ""en"",""tr"")"),"Dimetilamin")</f>
        <v>Dimetilamin</v>
      </c>
      <c r="C13" s="8"/>
      <c r="D13" s="9" t="s">
        <v>39</v>
      </c>
      <c r="E13" s="9" t="s">
        <v>40</v>
      </c>
      <c r="F13" s="9" t="s">
        <v>40</v>
      </c>
      <c r="G13" s="9" t="s">
        <v>42</v>
      </c>
      <c r="H13" s="9" t="s">
        <v>43</v>
      </c>
      <c r="I13" s="10"/>
      <c r="J13" s="11" t="s">
        <v>58</v>
      </c>
    </row>
    <row r="14" spans="1:10" ht="15" customHeight="1" x14ac:dyDescent="0.2">
      <c r="A14" s="4" t="s">
        <v>13</v>
      </c>
      <c r="B14" s="2" t="str">
        <f ca="1">IFERROR(__xludf.DUMMYFUNCTION("GOOGLETRANSLATE(A:A, ""en"",""tr"")"),"Dimetil eter")</f>
        <v>Dimetil eter</v>
      </c>
      <c r="C14" s="8"/>
      <c r="D14" s="9" t="s">
        <v>39</v>
      </c>
      <c r="E14" s="10"/>
      <c r="F14" s="10"/>
      <c r="G14" s="9" t="s">
        <v>42</v>
      </c>
      <c r="H14" s="9" t="s">
        <v>43</v>
      </c>
      <c r="I14" s="10"/>
      <c r="J14" s="10"/>
    </row>
    <row r="15" spans="1:10" ht="15" customHeight="1" x14ac:dyDescent="0.2">
      <c r="A15" s="4" t="s">
        <v>14</v>
      </c>
      <c r="B15" s="2" t="str">
        <f ca="1">IFERROR(__xludf.DUMMYFUNCTION("GOOGLETRANSLATE(A:A, ""en"",""tr"")"),"Etan")</f>
        <v>Etan</v>
      </c>
      <c r="C15" s="8"/>
      <c r="D15" s="9" t="s">
        <v>59</v>
      </c>
      <c r="E15" s="9" t="s">
        <v>40</v>
      </c>
      <c r="F15" s="9" t="s">
        <v>40</v>
      </c>
      <c r="G15" s="9" t="s">
        <v>48</v>
      </c>
      <c r="H15" s="9" t="s">
        <v>49</v>
      </c>
      <c r="I15" s="10"/>
      <c r="J15" s="10"/>
    </row>
    <row r="16" spans="1:10" ht="15" customHeight="1" x14ac:dyDescent="0.2">
      <c r="A16" s="4" t="s">
        <v>15</v>
      </c>
      <c r="B16" s="2" t="str">
        <f ca="1">IFERROR(__xludf.DUMMYFUNCTION("GOOGLETRANSLATE(A:A, ""en"",""tr"")"),"Etil klorür")</f>
        <v>Etil klorür</v>
      </c>
      <c r="C16" s="8"/>
      <c r="D16" s="9" t="s">
        <v>39</v>
      </c>
      <c r="E16" s="9" t="s">
        <v>40</v>
      </c>
      <c r="F16" s="9" t="s">
        <v>40</v>
      </c>
      <c r="G16" s="9" t="s">
        <v>42</v>
      </c>
      <c r="H16" s="9" t="s">
        <v>43</v>
      </c>
      <c r="I16" s="10"/>
      <c r="J16" s="10"/>
    </row>
    <row r="17" spans="1:10" ht="15" customHeight="1" x14ac:dyDescent="0.2">
      <c r="A17" s="4" t="s">
        <v>16</v>
      </c>
      <c r="B17" s="2" t="str">
        <f ca="1">IFERROR(__xludf.DUMMYFUNCTION("GOOGLETRANSLATE(A:A, ""en"",""tr"")"),"Etilen")</f>
        <v>Etilen</v>
      </c>
      <c r="C17" s="8"/>
      <c r="D17" s="9" t="s">
        <v>59</v>
      </c>
      <c r="E17" s="9" t="s">
        <v>40</v>
      </c>
      <c r="F17" s="9" t="s">
        <v>40</v>
      </c>
      <c r="G17" s="9" t="s">
        <v>48</v>
      </c>
      <c r="H17" s="9" t="s">
        <v>49</v>
      </c>
      <c r="I17" s="10"/>
      <c r="J17" s="10"/>
    </row>
    <row r="18" spans="1:10" ht="15" customHeight="1" x14ac:dyDescent="0.2">
      <c r="A18" s="4" t="s">
        <v>17</v>
      </c>
      <c r="B18" s="2" t="str">
        <f ca="1">IFERROR(__xludf.DUMMYFUNCTION("GOOGLETRANSLATE(A:A, ""en"",""tr"")"),"Etilen oksit")</f>
        <v>Etilen oksit</v>
      </c>
      <c r="C18" s="8"/>
      <c r="D18" s="9" t="s">
        <v>52</v>
      </c>
      <c r="E18" s="9" t="s">
        <v>53</v>
      </c>
      <c r="F18" s="9" t="s">
        <v>41</v>
      </c>
      <c r="G18" s="9" t="s">
        <v>42</v>
      </c>
      <c r="H18" s="9" t="s">
        <v>43</v>
      </c>
      <c r="I18" s="10"/>
      <c r="J18" s="12" t="s">
        <v>60</v>
      </c>
    </row>
    <row r="19" spans="1:10" ht="15" customHeight="1" x14ac:dyDescent="0.2">
      <c r="A19" s="4" t="s">
        <v>18</v>
      </c>
      <c r="B19" s="2" t="str">
        <f ca="1">IFERROR(__xludf.DUMMYFUNCTION("GOOGLETRANSLATE(A:A, ""en"",""tr"")"),"Etilen oksit-propilen oksit karışımları ağırlıkça% 30'dan fazla olmayan etilen oksit içeriğine sahip *")</f>
        <v>Etilen oksit-propilen oksit karışımları ağırlıkça% 30'dan fazla olmayan etilen oksit içeriğine sahip *</v>
      </c>
      <c r="C19" s="14"/>
      <c r="D19" s="15" t="s">
        <v>39</v>
      </c>
      <c r="E19" s="15" t="s">
        <v>40</v>
      </c>
      <c r="F19" s="15" t="s">
        <v>41</v>
      </c>
      <c r="G19" s="15" t="s">
        <v>42</v>
      </c>
      <c r="H19" s="15" t="s">
        <v>43</v>
      </c>
      <c r="I19" s="12"/>
      <c r="J19" s="12" t="s">
        <v>61</v>
      </c>
    </row>
    <row r="20" spans="1:10" ht="15" customHeight="1" x14ac:dyDescent="0.2">
      <c r="A20" s="4" t="s">
        <v>19</v>
      </c>
      <c r="B20" s="2" t="str">
        <f ca="1">IFERROR(__xludf.DUMMYFUNCTION("GOOGLETRANSLATE(A:A, ""en"",""tr"")"),"İzopren * (tüm izomerler)")</f>
        <v>İzopren * (tüm izomerler)</v>
      </c>
      <c r="C20" s="8"/>
      <c r="D20" s="9" t="s">
        <v>39</v>
      </c>
      <c r="E20" s="9" t="s">
        <v>40</v>
      </c>
      <c r="F20" s="9" t="s">
        <v>40</v>
      </c>
      <c r="G20" s="9" t="s">
        <v>48</v>
      </c>
      <c r="H20" s="9" t="s">
        <v>49</v>
      </c>
      <c r="I20" s="10"/>
      <c r="J20" s="11" t="s">
        <v>62</v>
      </c>
    </row>
    <row r="21" spans="1:10" ht="15" customHeight="1" x14ac:dyDescent="0.2">
      <c r="A21" s="4" t="s">
        <v>20</v>
      </c>
      <c r="B21" s="2" t="str">
        <f ca="1">IFERROR(__xludf.DUMMYFUNCTION("GOOGLETRANSLATE(A:A, ""en"",""tr"")"),"İzopren (kısmi rafine) *")</f>
        <v>İzopren (kısmi rafine) *</v>
      </c>
      <c r="C21" s="8"/>
      <c r="D21" s="9" t="s">
        <v>39</v>
      </c>
      <c r="E21" s="9" t="s">
        <v>40</v>
      </c>
      <c r="F21" s="9" t="s">
        <v>40</v>
      </c>
      <c r="G21" s="9" t="s">
        <v>48</v>
      </c>
      <c r="H21" s="9" t="s">
        <v>49</v>
      </c>
      <c r="I21" s="10"/>
      <c r="J21" s="11" t="s">
        <v>62</v>
      </c>
    </row>
    <row r="22" spans="1:10" ht="15" customHeight="1" x14ac:dyDescent="0.2">
      <c r="A22" s="4" t="s">
        <v>21</v>
      </c>
      <c r="B22" s="2" t="str">
        <f ca="1">IFERROR(__xludf.DUMMYFUNCTION("GOOGLETRANSLATE(A:A, ""en"",""tr"")"),"İzopropilamin *")</f>
        <v>İzopropilamin *</v>
      </c>
      <c r="C22" s="8"/>
      <c r="D22" s="9" t="s">
        <v>39</v>
      </c>
      <c r="E22" s="9" t="s">
        <v>40</v>
      </c>
      <c r="F22" s="9" t="s">
        <v>40</v>
      </c>
      <c r="G22" s="9" t="s">
        <v>42</v>
      </c>
      <c r="H22" s="9" t="s">
        <v>43</v>
      </c>
      <c r="I22" s="10"/>
      <c r="J22" s="12" t="s">
        <v>63</v>
      </c>
    </row>
    <row r="23" spans="1:10" ht="15" customHeight="1" x14ac:dyDescent="0.2">
      <c r="A23" s="4" t="s">
        <v>22</v>
      </c>
      <c r="B23" s="2" t="str">
        <f ca="1">IFERROR(__xludf.DUMMYFUNCTION("GOOGLETRANSLATE(A:A, ""en"",""tr"")"),"Metan (LNG)")</f>
        <v>Metan (LNG)</v>
      </c>
      <c r="C23" s="8"/>
      <c r="D23" s="9" t="s">
        <v>59</v>
      </c>
      <c r="E23" s="9" t="s">
        <v>40</v>
      </c>
      <c r="F23" s="9" t="s">
        <v>40</v>
      </c>
      <c r="G23" s="9" t="s">
        <v>48</v>
      </c>
      <c r="H23" s="9" t="s">
        <v>43</v>
      </c>
      <c r="I23" s="10"/>
      <c r="J23" s="10"/>
    </row>
    <row r="24" spans="1:10" ht="15" customHeight="1" x14ac:dyDescent="0.2">
      <c r="A24" s="4" t="s">
        <v>23</v>
      </c>
      <c r="B24" s="2" t="str">
        <f ca="1">IFERROR(__xludf.DUMMYFUNCTION("GOOGLETRANSLATE(A:A, ""en"",""tr"")"),"Metil Asetilen-Propadien Karışımları")</f>
        <v>Metil Asetilen-Propadien Karışımları</v>
      </c>
      <c r="C24" s="8"/>
      <c r="D24" s="9" t="s">
        <v>39</v>
      </c>
      <c r="E24" s="9" t="s">
        <v>40</v>
      </c>
      <c r="F24" s="9" t="s">
        <v>40</v>
      </c>
      <c r="G24" s="9" t="s">
        <v>48</v>
      </c>
      <c r="H24" s="9" t="s">
        <v>49</v>
      </c>
      <c r="I24" s="10"/>
      <c r="J24" s="13">
        <v>17.16</v>
      </c>
    </row>
    <row r="25" spans="1:10" ht="15" customHeight="1" x14ac:dyDescent="0.2">
      <c r="A25" s="4" t="s">
        <v>24</v>
      </c>
      <c r="B25" s="2" t="str">
        <f ca="1">IFERROR(__xludf.DUMMYFUNCTION("GOOGLETRANSLATE(A:A, ""en"",""tr"")"),"Metil bromür")</f>
        <v>Metil bromür</v>
      </c>
      <c r="C25" s="8"/>
      <c r="D25" s="9" t="s">
        <v>52</v>
      </c>
      <c r="E25" s="9" t="s">
        <v>53</v>
      </c>
      <c r="F25" s="9" t="s">
        <v>40</v>
      </c>
      <c r="G25" s="9" t="s">
        <v>42</v>
      </c>
      <c r="H25" s="9" t="s">
        <v>43</v>
      </c>
      <c r="I25" s="10"/>
      <c r="J25" s="11" t="s">
        <v>64</v>
      </c>
    </row>
    <row r="26" spans="1:10" ht="15" customHeight="1" x14ac:dyDescent="0.2">
      <c r="A26" s="4" t="s">
        <v>25</v>
      </c>
      <c r="B26" s="2" t="str">
        <f ca="1">IFERROR(__xludf.DUMMYFUNCTION("GOOGLETRANSLATE(A:A, ""en"",""tr"")"),"Metil klorür")</f>
        <v>Metil klorür</v>
      </c>
      <c r="C26" s="8"/>
      <c r="D26" s="9" t="s">
        <v>39</v>
      </c>
      <c r="E26" s="9" t="s">
        <v>40</v>
      </c>
      <c r="F26" s="9" t="s">
        <v>40</v>
      </c>
      <c r="G26" s="9" t="s">
        <v>42</v>
      </c>
      <c r="H26" s="9" t="s">
        <v>43</v>
      </c>
      <c r="I26" s="10"/>
      <c r="J26" s="16">
        <v>42769</v>
      </c>
    </row>
    <row r="27" spans="1:10" ht="15" customHeight="1" x14ac:dyDescent="0.2">
      <c r="A27" s="4" t="s">
        <v>26</v>
      </c>
      <c r="B27" s="2" t="str">
        <f ca="1">IFERROR(__xludf.DUMMYFUNCTION("GOOGLETRANSLATE(A:A, ""en"",""tr"")"),"Karışık C4 Kargo")</f>
        <v>Karışık C4 Kargo</v>
      </c>
      <c r="C27" s="8"/>
      <c r="D27" s="9" t="s">
        <v>39</v>
      </c>
      <c r="E27" s="9" t="s">
        <v>40</v>
      </c>
      <c r="F27" s="9" t="s">
        <v>40</v>
      </c>
      <c r="G27" s="9" t="s">
        <v>42</v>
      </c>
      <c r="H27" s="9" t="s">
        <v>43</v>
      </c>
      <c r="I27" s="10"/>
      <c r="J27" s="12" t="s">
        <v>65</v>
      </c>
    </row>
    <row r="28" spans="1:10" ht="15" customHeight="1" x14ac:dyDescent="0.2">
      <c r="A28" s="4" t="s">
        <v>27</v>
      </c>
      <c r="B28" s="2" t="str">
        <f ca="1">IFERROR(__xludf.DUMMYFUNCTION("GOOGLETRANSLATE(A:A, ""en"",""tr"")"),"Monoetilamin *")</f>
        <v>Monoetilamin *</v>
      </c>
      <c r="C28" s="8"/>
      <c r="D28" s="9" t="s">
        <v>39</v>
      </c>
      <c r="E28" s="9" t="s">
        <v>40</v>
      </c>
      <c r="F28" s="9" t="s">
        <v>40</v>
      </c>
      <c r="G28" s="9" t="s">
        <v>42</v>
      </c>
      <c r="H28" s="9" t="s">
        <v>43</v>
      </c>
      <c r="I28" s="10"/>
      <c r="J28" s="12" t="s">
        <v>66</v>
      </c>
    </row>
    <row r="29" spans="1:10" ht="15" customHeight="1" x14ac:dyDescent="0.2">
      <c r="A29" s="4" t="s">
        <v>28</v>
      </c>
      <c r="B29" s="2" t="str">
        <f ca="1">IFERROR(__xludf.DUMMYFUNCTION("GOOGLETRANSLATE(A:A, ""en"",""tr"")"),"Azot")</f>
        <v>Azot</v>
      </c>
      <c r="C29" s="8"/>
      <c r="D29" s="9" t="s">
        <v>50</v>
      </c>
      <c r="E29" s="9" t="s">
        <v>40</v>
      </c>
      <c r="F29" s="9" t="s">
        <v>40</v>
      </c>
      <c r="G29" s="9" t="s">
        <v>51</v>
      </c>
      <c r="H29" s="9" t="s">
        <v>43</v>
      </c>
      <c r="I29" s="10"/>
      <c r="J29" s="13">
        <v>17.170000000000002</v>
      </c>
    </row>
    <row r="30" spans="1:10" ht="15" customHeight="1" x14ac:dyDescent="0.2">
      <c r="A30" s="4" t="s">
        <v>29</v>
      </c>
      <c r="B30" s="2" t="str">
        <f ca="1">IFERROR(__xludf.DUMMYFUNCTION("GOOGLETRANSLATE(A:A, ""en"",""tr"")"),"Pentan (tüm izomerler) *")</f>
        <v>Pentan (tüm izomerler) *</v>
      </c>
      <c r="C30" s="8"/>
      <c r="D30" s="9" t="s">
        <v>39</v>
      </c>
      <c r="E30" s="9" t="s">
        <v>40</v>
      </c>
      <c r="F30" s="9" t="s">
        <v>40</v>
      </c>
      <c r="G30" s="9" t="s">
        <v>48</v>
      </c>
      <c r="H30" s="9" t="s">
        <v>49</v>
      </c>
      <c r="I30" s="10"/>
      <c r="J30" s="11" t="s">
        <v>67</v>
      </c>
    </row>
    <row r="31" spans="1:10" ht="15" customHeight="1" x14ac:dyDescent="0.2">
      <c r="A31" s="4" t="s">
        <v>30</v>
      </c>
      <c r="B31" s="2" t="str">
        <f ca="1">IFERROR(__xludf.DUMMYFUNCTION("GOOGLETRANSLATE(A:A, ""en"",""tr"")"),"Penten (tüm izomerler) *")</f>
        <v>Penten (tüm izomerler) *</v>
      </c>
      <c r="C31" s="8"/>
      <c r="D31" s="9" t="s">
        <v>39</v>
      </c>
      <c r="E31" s="9" t="s">
        <v>40</v>
      </c>
      <c r="F31" s="9" t="s">
        <v>40</v>
      </c>
      <c r="G31" s="9" t="s">
        <v>48</v>
      </c>
      <c r="H31" s="9" t="s">
        <v>49</v>
      </c>
      <c r="I31" s="10"/>
      <c r="J31" s="11" t="s">
        <v>67</v>
      </c>
    </row>
    <row r="32" spans="1:10" ht="15" customHeight="1" x14ac:dyDescent="0.2">
      <c r="A32" s="4" t="s">
        <v>31</v>
      </c>
      <c r="B32" s="2" t="str">
        <f ca="1">IFERROR(__xludf.DUMMYFUNCTION("GOOGLETRANSLATE(A:A, ""en"",""tr"")"),"Propan")</f>
        <v>Propan</v>
      </c>
      <c r="C32" s="8"/>
      <c r="D32" s="9" t="s">
        <v>39</v>
      </c>
      <c r="E32" s="9" t="s">
        <v>40</v>
      </c>
      <c r="F32" s="9" t="s">
        <v>40</v>
      </c>
      <c r="G32" s="9" t="s">
        <v>48</v>
      </c>
      <c r="H32" s="9" t="s">
        <v>49</v>
      </c>
      <c r="I32" s="10"/>
      <c r="J32" s="10"/>
    </row>
    <row r="33" spans="1:10" ht="15" customHeight="1" x14ac:dyDescent="0.2">
      <c r="A33" s="4" t="s">
        <v>32</v>
      </c>
      <c r="B33" s="2" t="str">
        <f ca="1">IFERROR(__xludf.DUMMYFUNCTION("GOOGLETRANSLATE(A:A, ""en"",""tr"")"),"Propilen")</f>
        <v>Propilen</v>
      </c>
      <c r="C33" s="8"/>
      <c r="D33" s="9" t="s">
        <v>39</v>
      </c>
      <c r="E33" s="9" t="s">
        <v>40</v>
      </c>
      <c r="F33" s="9" t="s">
        <v>40</v>
      </c>
      <c r="G33" s="9" t="s">
        <v>48</v>
      </c>
      <c r="H33" s="9" t="s">
        <v>49</v>
      </c>
      <c r="I33" s="10"/>
      <c r="J33" s="10"/>
    </row>
    <row r="34" spans="1:10" ht="15" customHeight="1" x14ac:dyDescent="0.2">
      <c r="A34" s="4" t="s">
        <v>33</v>
      </c>
      <c r="B34" s="2" t="str">
        <f ca="1">IFERROR(__xludf.DUMMYFUNCTION("GOOGLETRANSLATE(A:A, ""en"",""tr"")"),"Propilen oksit*")</f>
        <v>Propilen oksit*</v>
      </c>
      <c r="C34" s="8"/>
      <c r="D34" s="9" t="s">
        <v>39</v>
      </c>
      <c r="E34" s="9" t="s">
        <v>40</v>
      </c>
      <c r="F34" s="9" t="s">
        <v>41</v>
      </c>
      <c r="G34" s="9" t="s">
        <v>42</v>
      </c>
      <c r="H34" s="9" t="s">
        <v>43</v>
      </c>
      <c r="I34" s="10"/>
      <c r="J34" s="12" t="s">
        <v>61</v>
      </c>
    </row>
    <row r="35" spans="1:10" ht="15" customHeight="1" x14ac:dyDescent="0.2">
      <c r="A35" s="4" t="s">
        <v>34</v>
      </c>
      <c r="B35" s="2" t="str">
        <f ca="1">IFERROR(__xludf.DUMMYFUNCTION("GOOGLETRANSLATE(A:A, ""en"",""tr"")"),"Soğutucu gazları")</f>
        <v>Soğutucu gazları</v>
      </c>
      <c r="C35" s="8"/>
      <c r="D35" s="9" t="s">
        <v>50</v>
      </c>
      <c r="E35" s="9" t="s">
        <v>40</v>
      </c>
      <c r="F35" s="9" t="s">
        <v>40</v>
      </c>
      <c r="G35" s="9" t="s">
        <v>40</v>
      </c>
      <c r="H35" s="9" t="s">
        <v>49</v>
      </c>
      <c r="I35" s="10"/>
      <c r="J35" s="10"/>
    </row>
    <row r="36" spans="1:10" ht="15" customHeight="1" x14ac:dyDescent="0.2">
      <c r="A36" s="4" t="s">
        <v>35</v>
      </c>
      <c r="B36" s="2" t="str">
        <f ca="1">IFERROR(__xludf.DUMMYFUNCTION("GOOGLETRANSLATE(A:A, ""en"",""tr"")"),"Kükürt dioksit")</f>
        <v>Kükürt dioksit</v>
      </c>
      <c r="C36" s="8"/>
      <c r="D36" s="9" t="s">
        <v>52</v>
      </c>
      <c r="E36" s="9" t="s">
        <v>53</v>
      </c>
      <c r="F36" s="9" t="s">
        <v>54</v>
      </c>
      <c r="G36" s="9" t="s">
        <v>45</v>
      </c>
      <c r="H36" s="9" t="s">
        <v>43</v>
      </c>
      <c r="I36" s="10"/>
      <c r="J36" s="11" t="s">
        <v>68</v>
      </c>
    </row>
    <row r="37" spans="1:10" ht="15" customHeight="1" x14ac:dyDescent="0.2">
      <c r="A37" s="4" t="s">
        <v>36</v>
      </c>
      <c r="B37" s="2" t="str">
        <f ca="1">IFERROR(__xludf.DUMMYFUNCTION("GOOGLETRANSLATE(A:A, ""en"",""tr"")"),"Vinil klorür")</f>
        <v>Vinil klorür</v>
      </c>
      <c r="C37" s="8"/>
      <c r="D37" s="9" t="s">
        <v>39</v>
      </c>
      <c r="E37" s="9" t="s">
        <v>40</v>
      </c>
      <c r="F37" s="9" t="s">
        <v>40</v>
      </c>
      <c r="G37" s="9" t="s">
        <v>42</v>
      </c>
      <c r="H37" s="9" t="s">
        <v>43</v>
      </c>
      <c r="I37" s="10"/>
      <c r="J37" s="12" t="s">
        <v>69</v>
      </c>
    </row>
    <row r="38" spans="1:10" ht="15" customHeight="1" x14ac:dyDescent="0.2">
      <c r="A38" s="4" t="s">
        <v>37</v>
      </c>
      <c r="B38" s="2" t="str">
        <f ca="1">IFERROR(__xludf.DUMMYFUNCTION("GOOGLETRANSLATE(A:A, ""en"",""tr"")"),"Vinil etil eter *")</f>
        <v>Vinil etil eter *</v>
      </c>
      <c r="C38" s="14"/>
      <c r="D38" s="15" t="s">
        <v>39</v>
      </c>
      <c r="E38" s="15" t="s">
        <v>40</v>
      </c>
      <c r="F38" s="15" t="s">
        <v>41</v>
      </c>
      <c r="G38" s="15" t="s">
        <v>42</v>
      </c>
      <c r="H38" s="15" t="s">
        <v>43</v>
      </c>
      <c r="I38" s="12"/>
      <c r="J38" s="12" t="s">
        <v>70</v>
      </c>
    </row>
    <row r="39" spans="1:10" ht="15" customHeight="1" x14ac:dyDescent="0.2">
      <c r="A39" s="4" t="s">
        <v>38</v>
      </c>
      <c r="B39" s="2" t="str">
        <f ca="1">IFERROR(__xludf.DUMMYFUNCTION("GOOGLETRANSLATE(A:A, ""en"",""tr"")"),"Viniliden klorür *")</f>
        <v>Viniliden klorür *</v>
      </c>
      <c r="C39" s="8"/>
      <c r="D39" s="9" t="s">
        <v>39</v>
      </c>
      <c r="E39" s="9" t="s">
        <v>40</v>
      </c>
      <c r="F39" s="9" t="s">
        <v>41</v>
      </c>
      <c r="G39" s="9" t="s">
        <v>42</v>
      </c>
      <c r="H39" s="9" t="s">
        <v>43</v>
      </c>
      <c r="I39" s="10"/>
      <c r="J39" s="12" t="s">
        <v>71</v>
      </c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Tunahan Orkun Deniz</cp:lastModifiedBy>
  <dcterms:modified xsi:type="dcterms:W3CDTF">2021-09-24T08:52:39Z</dcterms:modified>
</cp:coreProperties>
</file>